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Лист1" sheetId="1" r:id="rId1"/>
    <sheet name="сравнение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2" i="1" l="1"/>
  <c r="C42" i="1"/>
  <c r="C32" i="1"/>
  <c r="C48" i="1"/>
  <c r="F12" i="2" l="1"/>
  <c r="F13" i="2"/>
  <c r="F14" i="2"/>
  <c r="F15" i="2"/>
  <c r="F16" i="2"/>
  <c r="F17" i="2"/>
  <c r="F18" i="2"/>
  <c r="F19" i="2"/>
  <c r="F20" i="2"/>
  <c r="F22" i="2"/>
  <c r="F23" i="2"/>
  <c r="F24" i="2"/>
  <c r="F26" i="2"/>
  <c r="F27" i="2"/>
  <c r="F28" i="2"/>
  <c r="F29" i="2"/>
  <c r="F30" i="2"/>
  <c r="F31" i="2"/>
  <c r="F32" i="2"/>
  <c r="F35" i="2"/>
  <c r="F36" i="2"/>
  <c r="F37" i="2"/>
  <c r="F38" i="2"/>
  <c r="F39" i="2"/>
  <c r="F41" i="2"/>
  <c r="F42" i="2"/>
  <c r="F45" i="2"/>
  <c r="F46" i="2"/>
  <c r="F47" i="2"/>
  <c r="F50" i="2"/>
  <c r="F57" i="2"/>
  <c r="F60" i="2"/>
  <c r="F64" i="2"/>
  <c r="F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11" i="2"/>
  <c r="C62" i="2" l="1"/>
  <c r="C60" i="2"/>
  <c r="C57" i="2"/>
  <c r="C50" i="2"/>
  <c r="C47" i="2"/>
  <c r="C46" i="2" s="1"/>
  <c r="C45" i="2" s="1"/>
  <c r="C41" i="2"/>
  <c r="C36" i="2"/>
  <c r="C31" i="2"/>
  <c r="C26" i="2"/>
  <c r="C19" i="2"/>
  <c r="C16" i="2"/>
  <c r="C14" i="2"/>
  <c r="C12" i="2"/>
  <c r="C11" i="2" s="1"/>
  <c r="C64" i="2" l="1"/>
  <c r="C57" i="1" l="1"/>
  <c r="C69" i="1" l="1"/>
  <c r="C67" i="1"/>
  <c r="C64" i="1"/>
  <c r="C54" i="1"/>
  <c r="C53" i="1" s="1"/>
  <c r="C37" i="1"/>
  <c r="C25" i="1"/>
  <c r="C22" i="1"/>
  <c r="C20" i="1"/>
  <c r="C18" i="1"/>
  <c r="C17" i="1" l="1"/>
  <c r="C71" i="1" l="1"/>
</calcChain>
</file>

<file path=xl/sharedStrings.xml><?xml version="1.0" encoding="utf-8"?>
<sst xmlns="http://schemas.openxmlformats.org/spreadsheetml/2006/main" count="243" uniqueCount="121">
  <si>
    <t xml:space="preserve">                                            Приложение 2</t>
  </si>
  <si>
    <t xml:space="preserve">                                           Юрюзанского городского поселения</t>
  </si>
  <si>
    <t xml:space="preserve">  ДОХОДЫ БЮДЖЕТА </t>
  </si>
  <si>
    <t>ЮРЮЗАНСКОГО ГОРОДСКОГО ПОСЕЛЕНИЯ</t>
  </si>
  <si>
    <t xml:space="preserve">ПО КОДАМ КЛАССИФИКАЦИИ ДОХОДОВ БЮДЖЕТА </t>
  </si>
  <si>
    <t>тыс.рублей</t>
  </si>
  <si>
    <t>Код</t>
  </si>
  <si>
    <t>Наименование доходов</t>
  </si>
  <si>
    <t>Сумма</t>
  </si>
  <si>
    <t>бюджетной классификации</t>
  </si>
  <si>
    <t>Российской Федерации</t>
  </si>
  <si>
    <t>000 1 00 00000 00 0000 000</t>
  </si>
  <si>
    <t>ДОХОДЫ</t>
  </si>
  <si>
    <t>182 1 01 00000 00 0000 000</t>
  </si>
  <si>
    <t>НАЛОГИ НА ПРИБЫЛЬ, ДОХОДЫ</t>
  </si>
  <si>
    <t>182 1 01 02000 01 0000 110</t>
  </si>
  <si>
    <t xml:space="preserve">Налог на доходы физических лиц </t>
  </si>
  <si>
    <t>100 1 03 00000 00 0000 000</t>
  </si>
  <si>
    <t>НАЛОГИ НА  ТОВАРЫ (РАБОТЫ,УСЛУГИ), РЕАЛИЗУЕМЫЕ НА ТЕРРИТОРИИ РОССИЙСКОЙ ФЕДЕРАЦИИ</t>
  </si>
  <si>
    <t>100 1 03 02000 10 0000 110</t>
  </si>
  <si>
    <t>Акцизы по подакцизным товарам (продукции), производимым на территории Российской  Федерации</t>
  </si>
  <si>
    <t>182 1 06 00000 00 0000 000</t>
  </si>
  <si>
    <t>НАЛОГИ НА ИМУЩЕСТВО</t>
  </si>
  <si>
    <t>182 1 06 01000 10 0000 110</t>
  </si>
  <si>
    <t>Налог на имущество физических лиц</t>
  </si>
  <si>
    <t>182 1 06 06000 10 0000 110</t>
  </si>
  <si>
    <t>Земельный налог</t>
  </si>
  <si>
    <t>000 1 11 00000 13 0000 000</t>
  </si>
  <si>
    <t>ДОХОДЫ ОТ ИСПОЛЬЗОВАНИЯ ИМУЩЕСТВА, НАХОДЯЩЕГОСЯ В ГОСУДАРСТВЕННОЙ И МУНИЦИПАЛЬНОЙ СОБСТВЕННОСТИ</t>
  </si>
  <si>
    <t>559 1 11 05013 13 0000 120</t>
  </si>
  <si>
    <t>Доходы, получаемые в виде арендной платы за земельные участки,государственная собственность на которые не разграничена и которые расположены в границах поселений, а также средства от  продажи права на заключение договоров аренды указанных земельных участков</t>
  </si>
  <si>
    <t>606 1 11 05013 13 0000 120</t>
  </si>
  <si>
    <t>606 1 11 05025 13 0000 120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</si>
  <si>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</t>
  </si>
  <si>
    <t>606 1 11 05075 13 0000 120</t>
  </si>
  <si>
    <t>Доходы от сдачи в аренду имущества, составляющего казну поселений (за исключением земельных участков)</t>
  </si>
  <si>
    <t>Прочие поступления от использования имущества, находящегося в собственности поселений</t>
  </si>
  <si>
    <t>000 1 13 00000 13 0000 000</t>
  </si>
  <si>
    <t xml:space="preserve">Прочие доходы от оказания платных услуг получателями средств бюджетов поселений и компенсации затрат государства бюджетов поселений </t>
  </si>
  <si>
    <t>605 1 13 01995 13 0000 130</t>
  </si>
  <si>
    <t>603 1 13 01995 13 0000 130</t>
  </si>
  <si>
    <t>608 1 13 01995 13 0000 130</t>
  </si>
  <si>
    <t>000 1 14 00000 13 0000 000</t>
  </si>
  <si>
    <t>Доходы от продажи  материальных и  нематериальных активов</t>
  </si>
  <si>
    <t>604 1 14 02052 13 0000 410</t>
  </si>
  <si>
    <t>Доходы от реализации  имущества, находящегося в оперативном управлении учреждений, находящихся в ведении органов управления городских поселений ( за исключением имущества муниципальных бюджетных и автономных учреждений) , в части реализации материальных запасов по указанному имуществу</t>
  </si>
  <si>
    <t>606 1 14 02053 13 0000 410</t>
  </si>
  <si>
    <t>Доходы от реализации  иного имущества, находящегося в собственности  поселений ( за исключением имущества муниципальных автономных учреждений, а также имущества муниципальных унитарных предприятий,в том числе казенных) , в части реализации основных средств по указанному имуществу</t>
  </si>
  <si>
    <t>606 1 14 02053 13 0000 440</t>
  </si>
  <si>
    <t>Доходы от реализации  иного имущества, находящегося в собственности  поселений ( за исключением имущества муниципальных автономных учреждений, а также имущества муниципальных унитарных предприятий,в том числе казенных) , в части реализации материальных запасов по указанному имуществу</t>
  </si>
  <si>
    <t>606 1 14 06013 13 0000 430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</si>
  <si>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поселений </t>
  </si>
  <si>
    <t>000 1 16 00000 00 0000 000</t>
  </si>
  <si>
    <t>Штрафы, санкции, возмещение ущерба</t>
  </si>
  <si>
    <t>601 1 16 10031 13 0000 140</t>
  </si>
  <si>
    <t>Платежи в целях возмещения причиненного ущерба (убытков)</t>
  </si>
  <si>
    <t>161 1 16 10123 01 0000 140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</si>
  <si>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</si>
  <si>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601 1 16 07090 13 0000 140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</si>
  <si>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(казенным учреждением) городским поселением</t>
  </si>
  <si>
    <t>000 1 17 00000 10 0000 000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</si>
  <si>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</si>
  <si>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</si>
  <si>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</si>
  <si>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</si>
  <si>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</si>
  <si>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601 2 02 01000 00 0000 000</t>
  </si>
  <si>
    <t>Дотации от других бюджетов бюджетной системы Российский Федерации</t>
  </si>
  <si>
    <t>601 2 02 15001 13 0000 150</t>
  </si>
  <si>
    <t xml:space="preserve">Дотация бюджетам на выравнивание  бюджетной обеспеченности </t>
  </si>
  <si>
    <t>Дотации сбалансированности местных бюджетов</t>
  </si>
  <si>
    <t>000 2 02 02000 00 0000 000</t>
  </si>
  <si>
    <t>Субсидии бюджетам субъектов Российской Федерации и муниципальных образований (межбюджетные субсидии)</t>
  </si>
  <si>
    <t>601 2 02 27112 13 0000 150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</si>
  <si>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</si>
  <si>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601 2 02 02999 10 0000 150</t>
  </si>
  <si>
    <t>Прочие субсидии бюджетам поселений</t>
  </si>
  <si>
    <t>000 2 02 03000 00 0000 000</t>
  </si>
  <si>
    <t>Субвенции от других бюджетов бюджетной системы Российской Федерации</t>
  </si>
  <si>
    <t>601 2 02 30024 13 0000 150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</si>
  <si>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</si>
  <si>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601 2 02 35118 13 0000 150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</si>
  <si>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</si>
  <si>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601 2 02 40000 00 0000 000 </t>
  </si>
  <si>
    <t>Иные межбюджетные трансферты</t>
  </si>
  <si>
    <t>601 2 02 49999 13 0000 150</t>
  </si>
  <si>
    <t>Прочие межбюджетные трансферты, передаваемые бюджетам городских поселений</t>
  </si>
  <si>
    <t>000 2 07 00000 00 0000 000</t>
  </si>
  <si>
    <t>Прочие безвозмездные поступления</t>
  </si>
  <si>
    <t>601 2 07 050301 13 0000 180</t>
  </si>
  <si>
    <t>Прочие безвозмездные поступления в бюджеты городских поселений</t>
  </si>
  <si>
    <t>000 8 50 00000 00 0000 000</t>
  </si>
  <si>
    <t>ИТОГО ДОХОДОВ</t>
  </si>
  <si>
    <t>608 1 13 02065 13 0000 130</t>
  </si>
  <si>
    <t>Доходы, поступающие в порядке возмещения расходов, понесенных в связи с эксплуатацией имущества</t>
  </si>
  <si>
    <t>601 1 17 15030 13 0000 180</t>
  </si>
  <si>
    <t>Инициативные платежи, зачисляемые в бюджеты городских поселений</t>
  </si>
  <si>
    <t>601 2 02 15002 13 0000 150</t>
  </si>
  <si>
    <t>601 2 02 20079 13 0000 150</t>
  </si>
  <si>
    <t>Субсидии бюджетам городских поселений на  переселение граждан из  жилищного фонда, признанного непригодным для проживания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</si>
  <si>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</si>
  <si>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559 1 11 09080 13 0000 120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</si>
  <si>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</si>
  <si>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 xml:space="preserve">  Невыясненные поступления</t>
  </si>
  <si>
    <t>606 1 16 07090 13 0000 140</t>
  </si>
  <si>
    <t>601 2 02 20300 13 0000 150</t>
  </si>
  <si>
    <t>601 2 02 20303 13 0000 150</t>
  </si>
  <si>
    <t>606 1 11 09080 13 0000 120</t>
  </si>
  <si>
    <t xml:space="preserve">  Субсидии бюджетам на обеспечение мероприятий по модернизации систем коммунальной инфраструктуры за счет средств бюджетов</t>
  </si>
  <si>
    <t>601 2 02 0041 13 0000 150</t>
  </si>
  <si>
    <t xml:space="preserve">  Субсидии бюджетамгородских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</si>
  <si>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608 1 17 01050 13 0000 180</t>
  </si>
  <si>
    <t>606 1 17 01000 13 0000 180</t>
  </si>
  <si>
    <t>отклонение сумма</t>
  </si>
  <si>
    <t>отклонение %</t>
  </si>
  <si>
    <t xml:space="preserve">                         за    2024 год</t>
  </si>
  <si>
    <t xml:space="preserve">                                           к Решению Совета депутатов</t>
  </si>
  <si>
    <t xml:space="preserve">                                  от   "____"_____ 2025 г.   №______</t>
  </si>
  <si>
    <t xml:space="preserve">                         за 2024 год</t>
  </si>
  <si>
    <t xml:space="preserve">Взмещение ущерба при возникновении страховых случаев </t>
  </si>
  <si>
    <t>608 2 07 050301 13 0000 180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</si>
</sst>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18">
      <alignment horizontal="left" wrapText="1" indent="2"/>
    </xf>
    <xf numFmtId="49" fontId="18" fillId="0" borderId="19">
      <alignment horizontal="center" shrinkToFit="1"/>
    </xf>
    <xf numFmtId="49" fontId="18" fillId="0" borderId="20">
      <alignment horizontal="center"/>
    </xf>
    <xf numFmtId="4" fontId="18" fillId="0" borderId="20">
      <alignment horizontal="right" shrinkToFi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justify" vertical="center" wrapText="1"/>
    </xf>
    <xf numFmtId="164" fontId="5" fillId="2" borderId="12" xfId="2" applyNumberFormat="1" applyFont="1" applyFill="1" applyBorder="1" applyAlignment="1">
      <alignment horizontal="right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justify" vertical="center" wrapText="1"/>
    </xf>
    <xf numFmtId="164" fontId="6" fillId="0" borderId="12" xfId="2" applyNumberFormat="1" applyFont="1" applyBorder="1" applyAlignment="1">
      <alignment horizontal="right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justify" vertical="center" wrapText="1"/>
    </xf>
    <xf numFmtId="164" fontId="7" fillId="0" borderId="12" xfId="2" applyNumberFormat="1" applyFont="1" applyBorder="1" applyAlignment="1">
      <alignment horizontal="right" vertical="center" wrapText="1"/>
    </xf>
    <xf numFmtId="0" fontId="6" fillId="0" borderId="11" xfId="2" applyFont="1" applyBorder="1" applyAlignment="1">
      <alignment horizontal="left" vertical="center" wrapText="1"/>
    </xf>
    <xf numFmtId="164" fontId="8" fillId="0" borderId="12" xfId="2" applyNumberFormat="1" applyFont="1" applyBorder="1" applyAlignment="1">
      <alignment horizontal="right" vertical="center" wrapText="1"/>
    </xf>
    <xf numFmtId="0" fontId="7" fillId="0" borderId="11" xfId="2" applyFont="1" applyBorder="1" applyAlignment="1">
      <alignment vertical="center" wrapText="1"/>
    </xf>
    <xf numFmtId="0" fontId="8" fillId="0" borderId="13" xfId="2" applyFont="1" applyBorder="1" applyAlignment="1">
      <alignment horizontal="justify" vertical="center" wrapText="1"/>
    </xf>
    <xf numFmtId="0" fontId="9" fillId="0" borderId="10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justify" vertical="center" wrapText="1"/>
    </xf>
    <xf numFmtId="0" fontId="9" fillId="0" borderId="13" xfId="2" applyFont="1" applyBorder="1" applyAlignment="1">
      <alignment horizontal="justify" vertical="center" wrapText="1"/>
    </xf>
    <xf numFmtId="0" fontId="9" fillId="0" borderId="13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/>
    </xf>
    <xf numFmtId="164" fontId="9" fillId="0" borderId="12" xfId="2" applyNumberFormat="1" applyFont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0" fontId="8" fillId="0" borderId="11" xfId="2" applyFont="1" applyBorder="1" applyAlignment="1">
      <alignment horizontal="justify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10" fillId="0" borderId="11" xfId="2" applyFont="1" applyBorder="1" applyAlignment="1">
      <alignment vertical="center" wrapText="1"/>
    </xf>
    <xf numFmtId="164" fontId="10" fillId="0" borderId="12" xfId="1" applyNumberFormat="1" applyFont="1" applyBorder="1" applyAlignment="1">
      <alignment horizontal="right" vertical="center" wrapText="1"/>
    </xf>
    <xf numFmtId="0" fontId="11" fillId="0" borderId="11" xfId="2" applyFont="1" applyBorder="1" applyAlignment="1">
      <alignment vertical="center" wrapText="1"/>
    </xf>
    <xf numFmtId="164" fontId="11" fillId="0" borderId="12" xfId="2" applyNumberFormat="1" applyFont="1" applyBorder="1" applyAlignment="1">
      <alignment horizontal="right" vertical="center" wrapText="1"/>
    </xf>
    <xf numFmtId="0" fontId="12" fillId="0" borderId="11" xfId="2" applyFont="1" applyBorder="1" applyAlignment="1">
      <alignment vertical="center" wrapText="1"/>
    </xf>
    <xf numFmtId="164" fontId="12" fillId="0" borderId="12" xfId="2" applyNumberFormat="1" applyFont="1" applyBorder="1" applyAlignment="1">
      <alignment horizontal="right" vertical="center" wrapText="1"/>
    </xf>
    <xf numFmtId="164" fontId="10" fillId="0" borderId="12" xfId="2" applyNumberFormat="1" applyFont="1" applyBorder="1" applyAlignment="1">
      <alignment horizontal="right" vertical="center" wrapText="1"/>
    </xf>
    <xf numFmtId="0" fontId="0" fillId="0" borderId="0" xfId="0" applyFont="1"/>
    <xf numFmtId="49" fontId="13" fillId="0" borderId="10" xfId="2" applyNumberFormat="1" applyFont="1" applyBorder="1" applyAlignment="1">
      <alignment horizontal="center" vertical="center"/>
    </xf>
    <xf numFmtId="0" fontId="13" fillId="0" borderId="11" xfId="2" applyNumberFormat="1" applyFont="1" applyBorder="1" applyAlignment="1">
      <alignment horizontal="left" vertical="center" wrapText="1"/>
    </xf>
    <xf numFmtId="49" fontId="14" fillId="0" borderId="10" xfId="2" applyNumberFormat="1" applyFont="1" applyBorder="1" applyAlignment="1">
      <alignment horizontal="center" vertical="center"/>
    </xf>
    <xf numFmtId="0" fontId="14" fillId="0" borderId="13" xfId="2" applyNumberFormat="1" applyFont="1" applyBorder="1" applyAlignment="1">
      <alignment horizontal="left" vertical="center" wrapText="1"/>
    </xf>
    <xf numFmtId="164" fontId="15" fillId="0" borderId="12" xfId="2" applyNumberFormat="1" applyFont="1" applyBorder="1" applyAlignment="1">
      <alignment horizontal="right" vertical="center" wrapText="1"/>
    </xf>
    <xf numFmtId="0" fontId="16" fillId="0" borderId="0" xfId="0" applyFont="1"/>
    <xf numFmtId="0" fontId="13" fillId="0" borderId="13" xfId="2" applyNumberFormat="1" applyFont="1" applyBorder="1" applyAlignment="1">
      <alignment horizontal="left" vertical="center" wrapText="1"/>
    </xf>
    <xf numFmtId="0" fontId="14" fillId="0" borderId="14" xfId="2" applyNumberFormat="1" applyFont="1" applyBorder="1" applyAlignment="1">
      <alignment horizontal="left" vertical="center" wrapText="1"/>
    </xf>
    <xf numFmtId="0" fontId="15" fillId="2" borderId="15" xfId="2" applyFont="1" applyFill="1" applyBorder="1" applyAlignment="1">
      <alignment vertical="center"/>
    </xf>
    <xf numFmtId="0" fontId="15" fillId="2" borderId="16" xfId="2" applyFont="1" applyFill="1" applyBorder="1" applyAlignment="1">
      <alignment horizontal="center" vertical="center"/>
    </xf>
    <xf numFmtId="165" fontId="15" fillId="2" borderId="17" xfId="1" applyNumberFormat="1" applyFont="1" applyFill="1" applyBorder="1" applyAlignment="1">
      <alignment horizontal="right" vertical="center" wrapText="1"/>
    </xf>
    <xf numFmtId="49" fontId="18" fillId="0" borderId="20" xfId="5" applyNumberFormat="1" applyProtection="1">
      <alignment horizontal="center"/>
    </xf>
    <xf numFmtId="0" fontId="17" fillId="0" borderId="0" xfId="0" applyFont="1"/>
    <xf numFmtId="0" fontId="13" fillId="0" borderId="14" xfId="2" applyNumberFormat="1" applyFont="1" applyBorder="1" applyAlignment="1">
      <alignment vertical="center" wrapText="1"/>
    </xf>
    <xf numFmtId="0" fontId="5" fillId="0" borderId="3" xfId="2" applyFont="1" applyBorder="1" applyAlignment="1">
      <alignment horizontal="center" vertical="center" wrapText="1"/>
    </xf>
    <xf numFmtId="4" fontId="0" fillId="0" borderId="0" xfId="0" applyNumberFormat="1"/>
    <xf numFmtId="0" fontId="5" fillId="0" borderId="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</cellXfs>
  <cellStyles count="7">
    <cellStyle name="xl30" xfId="3"/>
    <cellStyle name="xl37" xfId="4"/>
    <cellStyle name="xl41" xfId="5"/>
    <cellStyle name="xl50" xfId="6"/>
    <cellStyle name="Обычный" xfId="0" builtinId="0"/>
    <cellStyle name="Обычный_Лист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75"/>
  <sheetViews>
    <sheetView tabSelected="1" workbookViewId="0">
      <selection activeCell="A10" sqref="A10:B10"/>
    </sheetView>
  </sheetViews>
  <sheetFormatPr defaultRowHeight="15" x14ac:dyDescent="0.25"/>
  <cols>
    <col min="1" max="1" width="25.140625" customWidth="1"/>
    <col min="2" max="2" width="64" customWidth="1"/>
    <col min="3" max="3" width="17.140625" customWidth="1"/>
    <col min="4" max="4" width="16.28515625" customWidth="1"/>
    <col min="257" max="257" width="25.140625" customWidth="1"/>
    <col min="258" max="258" width="53.85546875" customWidth="1"/>
    <col min="259" max="259" width="17.140625" customWidth="1"/>
    <col min="513" max="513" width="25.140625" customWidth="1"/>
    <col min="514" max="514" width="53.85546875" customWidth="1"/>
    <col min="515" max="515" width="17.140625" customWidth="1"/>
    <col min="769" max="769" width="25.140625" customWidth="1"/>
    <col min="770" max="770" width="53.85546875" customWidth="1"/>
    <col min="771" max="771" width="17.140625" customWidth="1"/>
    <col min="1025" max="1025" width="25.140625" customWidth="1"/>
    <col min="1026" max="1026" width="53.85546875" customWidth="1"/>
    <col min="1027" max="1027" width="17.140625" customWidth="1"/>
    <col min="1281" max="1281" width="25.140625" customWidth="1"/>
    <col min="1282" max="1282" width="53.85546875" customWidth="1"/>
    <col min="1283" max="1283" width="17.140625" customWidth="1"/>
    <col min="1537" max="1537" width="25.140625" customWidth="1"/>
    <col min="1538" max="1538" width="53.85546875" customWidth="1"/>
    <col min="1539" max="1539" width="17.140625" customWidth="1"/>
    <col min="1793" max="1793" width="25.140625" customWidth="1"/>
    <col min="1794" max="1794" width="53.85546875" customWidth="1"/>
    <col min="1795" max="1795" width="17.140625" customWidth="1"/>
    <col min="2049" max="2049" width="25.140625" customWidth="1"/>
    <col min="2050" max="2050" width="53.85546875" customWidth="1"/>
    <col min="2051" max="2051" width="17.140625" customWidth="1"/>
    <col min="2305" max="2305" width="25.140625" customWidth="1"/>
    <col min="2306" max="2306" width="53.85546875" customWidth="1"/>
    <col min="2307" max="2307" width="17.140625" customWidth="1"/>
    <col min="2561" max="2561" width="25.140625" customWidth="1"/>
    <col min="2562" max="2562" width="53.85546875" customWidth="1"/>
    <col min="2563" max="2563" width="17.140625" customWidth="1"/>
    <col min="2817" max="2817" width="25.140625" customWidth="1"/>
    <col min="2818" max="2818" width="53.85546875" customWidth="1"/>
    <col min="2819" max="2819" width="17.140625" customWidth="1"/>
    <col min="3073" max="3073" width="25.140625" customWidth="1"/>
    <col min="3074" max="3074" width="53.85546875" customWidth="1"/>
    <col min="3075" max="3075" width="17.140625" customWidth="1"/>
    <col min="3329" max="3329" width="25.140625" customWidth="1"/>
    <col min="3330" max="3330" width="53.85546875" customWidth="1"/>
    <col min="3331" max="3331" width="17.140625" customWidth="1"/>
    <col min="3585" max="3585" width="25.140625" customWidth="1"/>
    <col min="3586" max="3586" width="53.85546875" customWidth="1"/>
    <col min="3587" max="3587" width="17.140625" customWidth="1"/>
    <col min="3841" max="3841" width="25.140625" customWidth="1"/>
    <col min="3842" max="3842" width="53.85546875" customWidth="1"/>
    <col min="3843" max="3843" width="17.140625" customWidth="1"/>
    <col min="4097" max="4097" width="25.140625" customWidth="1"/>
    <col min="4098" max="4098" width="53.85546875" customWidth="1"/>
    <col min="4099" max="4099" width="17.140625" customWidth="1"/>
    <col min="4353" max="4353" width="25.140625" customWidth="1"/>
    <col min="4354" max="4354" width="53.85546875" customWidth="1"/>
    <col min="4355" max="4355" width="17.140625" customWidth="1"/>
    <col min="4609" max="4609" width="25.140625" customWidth="1"/>
    <col min="4610" max="4610" width="53.85546875" customWidth="1"/>
    <col min="4611" max="4611" width="17.140625" customWidth="1"/>
    <col min="4865" max="4865" width="25.140625" customWidth="1"/>
    <col min="4866" max="4866" width="53.85546875" customWidth="1"/>
    <col min="4867" max="4867" width="17.140625" customWidth="1"/>
    <col min="5121" max="5121" width="25.140625" customWidth="1"/>
    <col min="5122" max="5122" width="53.85546875" customWidth="1"/>
    <col min="5123" max="5123" width="17.140625" customWidth="1"/>
    <col min="5377" max="5377" width="25.140625" customWidth="1"/>
    <col min="5378" max="5378" width="53.85546875" customWidth="1"/>
    <col min="5379" max="5379" width="17.140625" customWidth="1"/>
    <col min="5633" max="5633" width="25.140625" customWidth="1"/>
    <col min="5634" max="5634" width="53.85546875" customWidth="1"/>
    <col min="5635" max="5635" width="17.140625" customWidth="1"/>
    <col min="5889" max="5889" width="25.140625" customWidth="1"/>
    <col min="5890" max="5890" width="53.85546875" customWidth="1"/>
    <col min="5891" max="5891" width="17.140625" customWidth="1"/>
    <col min="6145" max="6145" width="25.140625" customWidth="1"/>
    <col min="6146" max="6146" width="53.85546875" customWidth="1"/>
    <col min="6147" max="6147" width="17.140625" customWidth="1"/>
    <col min="6401" max="6401" width="25.140625" customWidth="1"/>
    <col min="6402" max="6402" width="53.85546875" customWidth="1"/>
    <col min="6403" max="6403" width="17.140625" customWidth="1"/>
    <col min="6657" max="6657" width="25.140625" customWidth="1"/>
    <col min="6658" max="6658" width="53.85546875" customWidth="1"/>
    <col min="6659" max="6659" width="17.140625" customWidth="1"/>
    <col min="6913" max="6913" width="25.140625" customWidth="1"/>
    <col min="6914" max="6914" width="53.85546875" customWidth="1"/>
    <col min="6915" max="6915" width="17.140625" customWidth="1"/>
    <col min="7169" max="7169" width="25.140625" customWidth="1"/>
    <col min="7170" max="7170" width="53.85546875" customWidth="1"/>
    <col min="7171" max="7171" width="17.140625" customWidth="1"/>
    <col min="7425" max="7425" width="25.140625" customWidth="1"/>
    <col min="7426" max="7426" width="53.85546875" customWidth="1"/>
    <col min="7427" max="7427" width="17.140625" customWidth="1"/>
    <col min="7681" max="7681" width="25.140625" customWidth="1"/>
    <col min="7682" max="7682" width="53.85546875" customWidth="1"/>
    <col min="7683" max="7683" width="17.140625" customWidth="1"/>
    <col min="7937" max="7937" width="25.140625" customWidth="1"/>
    <col min="7938" max="7938" width="53.85546875" customWidth="1"/>
    <col min="7939" max="7939" width="17.140625" customWidth="1"/>
    <col min="8193" max="8193" width="25.140625" customWidth="1"/>
    <col min="8194" max="8194" width="53.85546875" customWidth="1"/>
    <col min="8195" max="8195" width="17.140625" customWidth="1"/>
    <col min="8449" max="8449" width="25.140625" customWidth="1"/>
    <col min="8450" max="8450" width="53.85546875" customWidth="1"/>
    <col min="8451" max="8451" width="17.140625" customWidth="1"/>
    <col min="8705" max="8705" width="25.140625" customWidth="1"/>
    <col min="8706" max="8706" width="53.85546875" customWidth="1"/>
    <col min="8707" max="8707" width="17.140625" customWidth="1"/>
    <col min="8961" max="8961" width="25.140625" customWidth="1"/>
    <col min="8962" max="8962" width="53.85546875" customWidth="1"/>
    <col min="8963" max="8963" width="17.140625" customWidth="1"/>
    <col min="9217" max="9217" width="25.140625" customWidth="1"/>
    <col min="9218" max="9218" width="53.85546875" customWidth="1"/>
    <col min="9219" max="9219" width="17.140625" customWidth="1"/>
    <col min="9473" max="9473" width="25.140625" customWidth="1"/>
    <col min="9474" max="9474" width="53.85546875" customWidth="1"/>
    <col min="9475" max="9475" width="17.140625" customWidth="1"/>
    <col min="9729" max="9729" width="25.140625" customWidth="1"/>
    <col min="9730" max="9730" width="53.85546875" customWidth="1"/>
    <col min="9731" max="9731" width="17.140625" customWidth="1"/>
    <col min="9985" max="9985" width="25.140625" customWidth="1"/>
    <col min="9986" max="9986" width="53.85546875" customWidth="1"/>
    <col min="9987" max="9987" width="17.140625" customWidth="1"/>
    <col min="10241" max="10241" width="25.140625" customWidth="1"/>
    <col min="10242" max="10242" width="53.85546875" customWidth="1"/>
    <col min="10243" max="10243" width="17.140625" customWidth="1"/>
    <col min="10497" max="10497" width="25.140625" customWidth="1"/>
    <col min="10498" max="10498" width="53.85546875" customWidth="1"/>
    <col min="10499" max="10499" width="17.140625" customWidth="1"/>
    <col min="10753" max="10753" width="25.140625" customWidth="1"/>
    <col min="10754" max="10754" width="53.85546875" customWidth="1"/>
    <col min="10755" max="10755" width="17.140625" customWidth="1"/>
    <col min="11009" max="11009" width="25.140625" customWidth="1"/>
    <col min="11010" max="11010" width="53.85546875" customWidth="1"/>
    <col min="11011" max="11011" width="17.140625" customWidth="1"/>
    <col min="11265" max="11265" width="25.140625" customWidth="1"/>
    <col min="11266" max="11266" width="53.85546875" customWidth="1"/>
    <col min="11267" max="11267" width="17.140625" customWidth="1"/>
    <col min="11521" max="11521" width="25.140625" customWidth="1"/>
    <col min="11522" max="11522" width="53.85546875" customWidth="1"/>
    <col min="11523" max="11523" width="17.140625" customWidth="1"/>
    <col min="11777" max="11777" width="25.140625" customWidth="1"/>
    <col min="11778" max="11778" width="53.85546875" customWidth="1"/>
    <col min="11779" max="11779" width="17.140625" customWidth="1"/>
    <col min="12033" max="12033" width="25.140625" customWidth="1"/>
    <col min="12034" max="12034" width="53.85546875" customWidth="1"/>
    <col min="12035" max="12035" width="17.140625" customWidth="1"/>
    <col min="12289" max="12289" width="25.140625" customWidth="1"/>
    <col min="12290" max="12290" width="53.85546875" customWidth="1"/>
    <col min="12291" max="12291" width="17.140625" customWidth="1"/>
    <col min="12545" max="12545" width="25.140625" customWidth="1"/>
    <col min="12546" max="12546" width="53.85546875" customWidth="1"/>
    <col min="12547" max="12547" width="17.140625" customWidth="1"/>
    <col min="12801" max="12801" width="25.140625" customWidth="1"/>
    <col min="12802" max="12802" width="53.85546875" customWidth="1"/>
    <col min="12803" max="12803" width="17.140625" customWidth="1"/>
    <col min="13057" max="13057" width="25.140625" customWidth="1"/>
    <col min="13058" max="13058" width="53.85546875" customWidth="1"/>
    <col min="13059" max="13059" width="17.140625" customWidth="1"/>
    <col min="13313" max="13313" width="25.140625" customWidth="1"/>
    <col min="13314" max="13314" width="53.85546875" customWidth="1"/>
    <col min="13315" max="13315" width="17.140625" customWidth="1"/>
    <col min="13569" max="13569" width="25.140625" customWidth="1"/>
    <col min="13570" max="13570" width="53.85546875" customWidth="1"/>
    <col min="13571" max="13571" width="17.140625" customWidth="1"/>
    <col min="13825" max="13825" width="25.140625" customWidth="1"/>
    <col min="13826" max="13826" width="53.85546875" customWidth="1"/>
    <col min="13827" max="13827" width="17.140625" customWidth="1"/>
    <col min="14081" max="14081" width="25.140625" customWidth="1"/>
    <col min="14082" max="14082" width="53.85546875" customWidth="1"/>
    <col min="14083" max="14083" width="17.140625" customWidth="1"/>
    <col min="14337" max="14337" width="25.140625" customWidth="1"/>
    <col min="14338" max="14338" width="53.85546875" customWidth="1"/>
    <col min="14339" max="14339" width="17.140625" customWidth="1"/>
    <col min="14593" max="14593" width="25.140625" customWidth="1"/>
    <col min="14594" max="14594" width="53.85546875" customWidth="1"/>
    <col min="14595" max="14595" width="17.140625" customWidth="1"/>
    <col min="14849" max="14849" width="25.140625" customWidth="1"/>
    <col min="14850" max="14850" width="53.85546875" customWidth="1"/>
    <col min="14851" max="14851" width="17.140625" customWidth="1"/>
    <col min="15105" max="15105" width="25.140625" customWidth="1"/>
    <col min="15106" max="15106" width="53.85546875" customWidth="1"/>
    <col min="15107" max="15107" width="17.140625" customWidth="1"/>
    <col min="15361" max="15361" width="25.140625" customWidth="1"/>
    <col min="15362" max="15362" width="53.85546875" customWidth="1"/>
    <col min="15363" max="15363" width="17.140625" customWidth="1"/>
    <col min="15617" max="15617" width="25.140625" customWidth="1"/>
    <col min="15618" max="15618" width="53.85546875" customWidth="1"/>
    <col min="15619" max="15619" width="17.140625" customWidth="1"/>
    <col min="15873" max="15873" width="25.140625" customWidth="1"/>
    <col min="15874" max="15874" width="53.85546875" customWidth="1"/>
    <col min="15875" max="15875" width="17.140625" customWidth="1"/>
    <col min="16129" max="16129" width="25.140625" customWidth="1"/>
    <col min="16130" max="16130" width="53.85546875" customWidth="1"/>
    <col min="16131" max="16131" width="17.140625" customWidth="1"/>
  </cols>
  <sheetData>
    <row r="1" spans="1:3" ht="14.25" customHeight="1" x14ac:dyDescent="0.25">
      <c r="A1" s="1"/>
      <c r="B1" s="2" t="s">
        <v>0</v>
      </c>
    </row>
    <row r="2" spans="1:3" ht="15.75" x14ac:dyDescent="0.25">
      <c r="A2" s="1"/>
      <c r="B2" s="2" t="s">
        <v>116</v>
      </c>
    </row>
    <row r="3" spans="1:3" ht="15.75" x14ac:dyDescent="0.25">
      <c r="A3" s="1"/>
      <c r="B3" s="2" t="s">
        <v>1</v>
      </c>
    </row>
    <row r="4" spans="1:3" ht="15.75" x14ac:dyDescent="0.25">
      <c r="A4" s="1"/>
      <c r="B4" s="60" t="s">
        <v>117</v>
      </c>
      <c r="C4" s="60"/>
    </row>
    <row r="5" spans="1:3" ht="3.75" customHeight="1" x14ac:dyDescent="0.25">
      <c r="A5" s="1"/>
      <c r="B5" s="2"/>
    </row>
    <row r="6" spans="1:3" ht="15.75" hidden="1" x14ac:dyDescent="0.25">
      <c r="A6" s="1"/>
      <c r="B6" s="1"/>
    </row>
    <row r="7" spans="1:3" ht="15.75" x14ac:dyDescent="0.25">
      <c r="A7" s="61" t="s">
        <v>2</v>
      </c>
      <c r="B7" s="61"/>
      <c r="C7" s="61"/>
    </row>
    <row r="8" spans="1:3" ht="15.75" x14ac:dyDescent="0.25">
      <c r="A8" s="61" t="s">
        <v>3</v>
      </c>
      <c r="B8" s="61"/>
      <c r="C8" s="61"/>
    </row>
    <row r="9" spans="1:3" ht="15.75" x14ac:dyDescent="0.25">
      <c r="A9" s="61" t="s">
        <v>4</v>
      </c>
      <c r="B9" s="61"/>
      <c r="C9" s="61"/>
    </row>
    <row r="10" spans="1:3" ht="14.25" customHeight="1" x14ac:dyDescent="0.25">
      <c r="A10" s="61" t="s">
        <v>118</v>
      </c>
      <c r="B10" s="61"/>
    </row>
    <row r="11" spans="1:3" ht="15.75" hidden="1" x14ac:dyDescent="0.25">
      <c r="A11" s="3"/>
      <c r="B11" s="3"/>
    </row>
    <row r="12" spans="1:3" ht="16.5" thickBot="1" x14ac:dyDescent="0.3">
      <c r="A12" s="3"/>
      <c r="B12" s="3"/>
      <c r="C12" s="1" t="s">
        <v>5</v>
      </c>
    </row>
    <row r="13" spans="1:3" ht="16.5" customHeight="1" x14ac:dyDescent="0.25">
      <c r="A13" s="4" t="s">
        <v>6</v>
      </c>
      <c r="B13" s="54" t="s">
        <v>7</v>
      </c>
      <c r="C13" s="57" t="s">
        <v>8</v>
      </c>
    </row>
    <row r="14" spans="1:3" x14ac:dyDescent="0.25">
      <c r="A14" s="5" t="s">
        <v>9</v>
      </c>
      <c r="B14" s="55"/>
      <c r="C14" s="58"/>
    </row>
    <row r="15" spans="1:3" x14ac:dyDescent="0.25">
      <c r="A15" s="5" t="s">
        <v>10</v>
      </c>
      <c r="B15" s="55"/>
      <c r="C15" s="58"/>
    </row>
    <row r="16" spans="1:3" x14ac:dyDescent="0.25">
      <c r="A16" s="6"/>
      <c r="B16" s="56"/>
      <c r="C16" s="59"/>
    </row>
    <row r="17" spans="1:3" x14ac:dyDescent="0.25">
      <c r="A17" s="7" t="s">
        <v>11</v>
      </c>
      <c r="B17" s="8" t="s">
        <v>12</v>
      </c>
      <c r="C17" s="9">
        <f>C18+C20+C22+C25+C32+C37+C48+C42</f>
        <v>42378.5</v>
      </c>
    </row>
    <row r="18" spans="1:3" x14ac:dyDescent="0.25">
      <c r="A18" s="10" t="s">
        <v>13</v>
      </c>
      <c r="B18" s="11" t="s">
        <v>14</v>
      </c>
      <c r="C18" s="12">
        <f>C19</f>
        <v>11282.8</v>
      </c>
    </row>
    <row r="19" spans="1:3" x14ac:dyDescent="0.25">
      <c r="A19" s="13" t="s">
        <v>15</v>
      </c>
      <c r="B19" s="14" t="s">
        <v>16</v>
      </c>
      <c r="C19" s="15">
        <v>11282.8</v>
      </c>
    </row>
    <row r="20" spans="1:3" ht="25.5" x14ac:dyDescent="0.25">
      <c r="A20" s="10" t="s">
        <v>17</v>
      </c>
      <c r="B20" s="16" t="s">
        <v>18</v>
      </c>
      <c r="C20" s="17">
        <f>C21</f>
        <v>6096</v>
      </c>
    </row>
    <row r="21" spans="1:3" ht="25.5" x14ac:dyDescent="0.25">
      <c r="A21" s="13" t="s">
        <v>19</v>
      </c>
      <c r="B21" s="14" t="s">
        <v>20</v>
      </c>
      <c r="C21" s="15">
        <v>6096</v>
      </c>
    </row>
    <row r="22" spans="1:3" x14ac:dyDescent="0.25">
      <c r="A22" s="10" t="s">
        <v>21</v>
      </c>
      <c r="B22" s="11" t="s">
        <v>22</v>
      </c>
      <c r="C22" s="12">
        <f>C23+C24</f>
        <v>9859.7000000000007</v>
      </c>
    </row>
    <row r="23" spans="1:3" x14ac:dyDescent="0.25">
      <c r="A23" s="13" t="s">
        <v>23</v>
      </c>
      <c r="B23" s="14" t="s">
        <v>24</v>
      </c>
      <c r="C23" s="15">
        <v>5948.1</v>
      </c>
    </row>
    <row r="24" spans="1:3" x14ac:dyDescent="0.25">
      <c r="A24" s="13" t="s">
        <v>25</v>
      </c>
      <c r="B24" s="14" t="s">
        <v>26</v>
      </c>
      <c r="C24" s="15">
        <v>3911.6</v>
      </c>
    </row>
    <row r="25" spans="1:3" ht="25.5" x14ac:dyDescent="0.25">
      <c r="A25" s="10" t="s">
        <v>27</v>
      </c>
      <c r="B25" s="16" t="s">
        <v>28</v>
      </c>
      <c r="C25" s="12">
        <f>SUM(C26:C31)</f>
        <v>5393.4000000000005</v>
      </c>
    </row>
    <row r="26" spans="1:3" ht="59.25" customHeight="1" x14ac:dyDescent="0.25">
      <c r="A26" s="13" t="s">
        <v>29</v>
      </c>
      <c r="B26" s="18" t="s">
        <v>30</v>
      </c>
      <c r="C26" s="15">
        <v>236.3</v>
      </c>
    </row>
    <row r="27" spans="1:3" ht="59.25" customHeight="1" x14ac:dyDescent="0.25">
      <c r="A27" s="49" t="s">
        <v>101</v>
      </c>
      <c r="B27" s="18" t="s">
        <v>100</v>
      </c>
      <c r="C27" s="15">
        <v>0.5</v>
      </c>
    </row>
    <row r="28" spans="1:3" ht="59.25" customHeight="1" x14ac:dyDescent="0.25">
      <c r="A28" s="13" t="s">
        <v>31</v>
      </c>
      <c r="B28" s="18" t="s">
        <v>30</v>
      </c>
      <c r="C28" s="15">
        <v>1199.9000000000001</v>
      </c>
    </row>
    <row r="29" spans="1:3" ht="38.25" x14ac:dyDescent="0.25">
      <c r="A29" s="13" t="s">
        <v>32</v>
      </c>
      <c r="B29" s="18" t="s">
        <v>33</v>
      </c>
      <c r="C29" s="15">
        <v>1243.8</v>
      </c>
    </row>
    <row r="30" spans="1:3" ht="25.5" x14ac:dyDescent="0.25">
      <c r="A30" s="13" t="s">
        <v>34</v>
      </c>
      <c r="B30" s="18" t="s">
        <v>35</v>
      </c>
      <c r="C30" s="15">
        <v>2666.1</v>
      </c>
    </row>
    <row r="31" spans="1:3" ht="25.5" x14ac:dyDescent="0.25">
      <c r="A31" s="13" t="s">
        <v>107</v>
      </c>
      <c r="B31" s="14" t="s">
        <v>36</v>
      </c>
      <c r="C31" s="15">
        <v>46.8</v>
      </c>
    </row>
    <row r="32" spans="1:3" ht="38.25" x14ac:dyDescent="0.25">
      <c r="A32" s="10" t="s">
        <v>37</v>
      </c>
      <c r="B32" s="19" t="s">
        <v>38</v>
      </c>
      <c r="C32" s="17">
        <f>SUM(C33:C36)</f>
        <v>1715.7</v>
      </c>
    </row>
    <row r="33" spans="1:3" ht="25.5" x14ac:dyDescent="0.25">
      <c r="A33" s="20" t="s">
        <v>40</v>
      </c>
      <c r="B33" s="21" t="s">
        <v>38</v>
      </c>
      <c r="C33" s="15">
        <v>637.20000000000005</v>
      </c>
    </row>
    <row r="34" spans="1:3" ht="25.5" x14ac:dyDescent="0.25">
      <c r="A34" s="20" t="s">
        <v>39</v>
      </c>
      <c r="B34" s="21" t="s">
        <v>38</v>
      </c>
      <c r="C34" s="15">
        <v>51.6</v>
      </c>
    </row>
    <row r="35" spans="1:3" ht="25.5" x14ac:dyDescent="0.25">
      <c r="A35" s="20" t="s">
        <v>41</v>
      </c>
      <c r="B35" s="21" t="s">
        <v>38</v>
      </c>
      <c r="C35" s="15">
        <v>974.6</v>
      </c>
    </row>
    <row r="36" spans="1:3" ht="25.5" x14ac:dyDescent="0.25">
      <c r="A36" s="20" t="s">
        <v>93</v>
      </c>
      <c r="B36" s="21" t="s">
        <v>94</v>
      </c>
      <c r="C36" s="15">
        <v>52.3</v>
      </c>
    </row>
    <row r="37" spans="1:3" x14ac:dyDescent="0.25">
      <c r="A37" s="10" t="s">
        <v>42</v>
      </c>
      <c r="B37" s="19" t="s">
        <v>43</v>
      </c>
      <c r="C37" s="12">
        <f>SUM(C38:C41)</f>
        <v>7830.6</v>
      </c>
    </row>
    <row r="38" spans="1:3" ht="63.75" x14ac:dyDescent="0.25">
      <c r="A38" s="20" t="s">
        <v>44</v>
      </c>
      <c r="B38" s="22" t="s">
        <v>45</v>
      </c>
      <c r="C38" s="15">
        <v>0.7</v>
      </c>
    </row>
    <row r="39" spans="1:3" ht="69" customHeight="1" x14ac:dyDescent="0.25">
      <c r="A39" s="20" t="s">
        <v>46</v>
      </c>
      <c r="B39" s="22" t="s">
        <v>47</v>
      </c>
      <c r="C39" s="15">
        <v>1054.4000000000001</v>
      </c>
    </row>
    <row r="40" spans="1:3" ht="69" customHeight="1" x14ac:dyDescent="0.25">
      <c r="A40" s="20" t="s">
        <v>48</v>
      </c>
      <c r="B40" s="22" t="s">
        <v>49</v>
      </c>
      <c r="C40" s="15">
        <v>2371</v>
      </c>
    </row>
    <row r="41" spans="1:3" ht="69" customHeight="1" x14ac:dyDescent="0.25">
      <c r="A41" s="20" t="s">
        <v>50</v>
      </c>
      <c r="B41" s="23" t="s">
        <v>51</v>
      </c>
      <c r="C41" s="15">
        <v>4404.5</v>
      </c>
    </row>
    <row r="42" spans="1:3" x14ac:dyDescent="0.25">
      <c r="A42" s="24" t="s">
        <v>52</v>
      </c>
      <c r="B42" s="25" t="s">
        <v>53</v>
      </c>
      <c r="C42" s="17">
        <f>C44+C46+C45+C43+C47</f>
        <v>55</v>
      </c>
    </row>
    <row r="43" spans="1:3" x14ac:dyDescent="0.25">
      <c r="A43" s="20" t="s">
        <v>54</v>
      </c>
      <c r="B43" s="23" t="s">
        <v>55</v>
      </c>
      <c r="C43" s="26">
        <v>0</v>
      </c>
    </row>
    <row r="44" spans="1:3" ht="51" x14ac:dyDescent="0.25">
      <c r="A44" s="20" t="s">
        <v>56</v>
      </c>
      <c r="B44" s="23" t="s">
        <v>57</v>
      </c>
      <c r="C44" s="26">
        <v>0</v>
      </c>
    </row>
    <row r="45" spans="1:3" ht="51" x14ac:dyDescent="0.25">
      <c r="A45" s="20" t="s">
        <v>104</v>
      </c>
      <c r="B45" s="23" t="s">
        <v>59</v>
      </c>
      <c r="C45" s="15">
        <v>12</v>
      </c>
    </row>
    <row r="46" spans="1:3" ht="51" x14ac:dyDescent="0.25">
      <c r="A46" s="20" t="s">
        <v>58</v>
      </c>
      <c r="B46" s="23" t="s">
        <v>59</v>
      </c>
      <c r="C46" s="15">
        <v>3</v>
      </c>
    </row>
    <row r="47" spans="1:3" x14ac:dyDescent="0.25">
      <c r="A47" s="20" t="s">
        <v>54</v>
      </c>
      <c r="B47" s="23" t="s">
        <v>119</v>
      </c>
      <c r="C47" s="15">
        <v>40</v>
      </c>
    </row>
    <row r="48" spans="1:3" x14ac:dyDescent="0.25">
      <c r="A48" s="10" t="s">
        <v>60</v>
      </c>
      <c r="B48" s="19" t="s">
        <v>61</v>
      </c>
      <c r="C48" s="17">
        <f>C49+C50+C51</f>
        <v>145.30000000000001</v>
      </c>
    </row>
    <row r="49" spans="1:3" x14ac:dyDescent="0.25">
      <c r="A49" s="20" t="s">
        <v>95</v>
      </c>
      <c r="B49" s="22" t="s">
        <v>96</v>
      </c>
      <c r="C49" s="26">
        <v>158.30000000000001</v>
      </c>
    </row>
    <row r="50" spans="1:3" x14ac:dyDescent="0.25">
      <c r="A50" s="49" t="s">
        <v>112</v>
      </c>
      <c r="B50" s="22" t="s">
        <v>103</v>
      </c>
      <c r="C50" s="26">
        <v>-13</v>
      </c>
    </row>
    <row r="51" spans="1:3" ht="16.5" customHeight="1" x14ac:dyDescent="0.25">
      <c r="A51" s="49" t="s">
        <v>111</v>
      </c>
      <c r="B51" s="22" t="s">
        <v>103</v>
      </c>
      <c r="C51" s="26"/>
    </row>
    <row r="52" spans="1:3" ht="16.5" customHeight="1" x14ac:dyDescent="0.25">
      <c r="A52" s="7" t="s">
        <v>62</v>
      </c>
      <c r="B52" s="8" t="s">
        <v>63</v>
      </c>
      <c r="C52" s="27">
        <f>C53+C69</f>
        <v>455931.5</v>
      </c>
    </row>
    <row r="53" spans="1:3" ht="25.5" x14ac:dyDescent="0.25">
      <c r="A53" s="7" t="s">
        <v>64</v>
      </c>
      <c r="B53" s="8" t="s">
        <v>65</v>
      </c>
      <c r="C53" s="27">
        <f>C54+C57+C64+C67</f>
        <v>455921.5</v>
      </c>
    </row>
    <row r="54" spans="1:3" x14ac:dyDescent="0.25">
      <c r="A54" s="24" t="s">
        <v>66</v>
      </c>
      <c r="B54" s="28" t="s">
        <v>67</v>
      </c>
      <c r="C54" s="29">
        <f>SUM(C55:C56)</f>
        <v>30281.699999999997</v>
      </c>
    </row>
    <row r="55" spans="1:3" x14ac:dyDescent="0.25">
      <c r="A55" s="13" t="s">
        <v>68</v>
      </c>
      <c r="B55" s="30" t="s">
        <v>69</v>
      </c>
      <c r="C55" s="31">
        <v>12098.1</v>
      </c>
    </row>
    <row r="56" spans="1:3" x14ac:dyDescent="0.25">
      <c r="A56" s="13" t="s">
        <v>97</v>
      </c>
      <c r="B56" s="30" t="s">
        <v>70</v>
      </c>
      <c r="C56" s="31">
        <v>18183.599999999999</v>
      </c>
    </row>
    <row r="57" spans="1:3" ht="25.5" x14ac:dyDescent="0.25">
      <c r="A57" s="24" t="s">
        <v>71</v>
      </c>
      <c r="B57" s="32" t="s">
        <v>72</v>
      </c>
      <c r="C57" s="33">
        <f>C58+C62+C63+C59+C60+C61</f>
        <v>356371.4</v>
      </c>
    </row>
    <row r="58" spans="1:3" ht="25.5" x14ac:dyDescent="0.25">
      <c r="A58" s="20" t="s">
        <v>98</v>
      </c>
      <c r="B58" s="34" t="s">
        <v>99</v>
      </c>
      <c r="C58" s="35">
        <v>36724</v>
      </c>
    </row>
    <row r="59" spans="1:3" ht="38.25" x14ac:dyDescent="0.25">
      <c r="A59" s="20" t="s">
        <v>105</v>
      </c>
      <c r="B59" s="34" t="s">
        <v>102</v>
      </c>
      <c r="C59" s="35">
        <v>74311</v>
      </c>
    </row>
    <row r="60" spans="1:3" ht="25.5" x14ac:dyDescent="0.25">
      <c r="A60" s="20" t="s">
        <v>106</v>
      </c>
      <c r="B60" s="34" t="s">
        <v>108</v>
      </c>
      <c r="C60" s="35">
        <v>38455.699999999997</v>
      </c>
    </row>
    <row r="61" spans="1:3" ht="51" x14ac:dyDescent="0.25">
      <c r="A61" s="20" t="s">
        <v>109</v>
      </c>
      <c r="B61" s="34" t="s">
        <v>110</v>
      </c>
      <c r="C61" s="35">
        <v>29046</v>
      </c>
    </row>
    <row r="62" spans="1:3" ht="25.5" x14ac:dyDescent="0.25">
      <c r="A62" s="20" t="s">
        <v>73</v>
      </c>
      <c r="B62" s="34" t="s">
        <v>74</v>
      </c>
      <c r="C62" s="35">
        <v>101211.6</v>
      </c>
    </row>
    <row r="63" spans="1:3" x14ac:dyDescent="0.25">
      <c r="A63" s="13" t="s">
        <v>75</v>
      </c>
      <c r="B63" s="30" t="s">
        <v>76</v>
      </c>
      <c r="C63" s="36">
        <v>76623.100000000006</v>
      </c>
    </row>
    <row r="64" spans="1:3" ht="25.5" x14ac:dyDescent="0.25">
      <c r="A64" s="24" t="s">
        <v>77</v>
      </c>
      <c r="B64" s="32" t="s">
        <v>78</v>
      </c>
      <c r="C64" s="33">
        <f>C66+C65</f>
        <v>1189.8000000000002</v>
      </c>
    </row>
    <row r="65" spans="1:3" ht="25.5" x14ac:dyDescent="0.25">
      <c r="A65" s="20" t="s">
        <v>79</v>
      </c>
      <c r="B65" s="34" t="s">
        <v>80</v>
      </c>
      <c r="C65" s="35">
        <v>1.9</v>
      </c>
    </row>
    <row r="66" spans="1:3" s="37" customFormat="1" ht="25.5" x14ac:dyDescent="0.25">
      <c r="A66" s="38" t="s">
        <v>81</v>
      </c>
      <c r="B66" s="39" t="s">
        <v>82</v>
      </c>
      <c r="C66" s="36">
        <v>1187.9000000000001</v>
      </c>
    </row>
    <row r="67" spans="1:3" x14ac:dyDescent="0.25">
      <c r="A67" s="40" t="s">
        <v>83</v>
      </c>
      <c r="B67" s="41" t="s">
        <v>84</v>
      </c>
      <c r="C67" s="42">
        <f>C68</f>
        <v>68078.600000000006</v>
      </c>
    </row>
    <row r="68" spans="1:3" s="43" customFormat="1" ht="25.5" x14ac:dyDescent="0.2">
      <c r="A68" s="38" t="s">
        <v>85</v>
      </c>
      <c r="B68" s="44" t="s">
        <v>86</v>
      </c>
      <c r="C68" s="36">
        <v>68078.600000000006</v>
      </c>
    </row>
    <row r="69" spans="1:3" x14ac:dyDescent="0.25">
      <c r="A69" s="40" t="s">
        <v>87</v>
      </c>
      <c r="B69" s="45" t="s">
        <v>88</v>
      </c>
      <c r="C69" s="33">
        <f>C70</f>
        <v>10</v>
      </c>
    </row>
    <row r="70" spans="1:3" x14ac:dyDescent="0.25">
      <c r="A70" s="38" t="s">
        <v>120</v>
      </c>
      <c r="B70" s="51" t="s">
        <v>90</v>
      </c>
      <c r="C70" s="36">
        <v>10</v>
      </c>
    </row>
    <row r="71" spans="1:3" ht="27" customHeight="1" thickBot="1" x14ac:dyDescent="0.3">
      <c r="A71" s="46" t="s">
        <v>91</v>
      </c>
      <c r="B71" s="47" t="s">
        <v>92</v>
      </c>
      <c r="C71" s="48">
        <f>C52+C17</f>
        <v>498310</v>
      </c>
    </row>
    <row r="72" spans="1:3" s="50" customFormat="1" ht="27" customHeight="1" x14ac:dyDescent="0.25">
      <c r="A72"/>
      <c r="B72"/>
      <c r="C72"/>
    </row>
    <row r="73" spans="1:3" ht="27" customHeight="1" x14ac:dyDescent="0.25"/>
    <row r="74" spans="1:3" s="43" customFormat="1" x14ac:dyDescent="0.25">
      <c r="A74"/>
      <c r="B74"/>
      <c r="C74"/>
    </row>
    <row r="75" spans="1:3" ht="27" customHeight="1" x14ac:dyDescent="0.25"/>
  </sheetData>
  <mergeCells count="7">
    <mergeCell ref="B13:B16"/>
    <mergeCell ref="C13:C16"/>
    <mergeCell ref="B4:C4"/>
    <mergeCell ref="A7:C7"/>
    <mergeCell ref="A8:C8"/>
    <mergeCell ref="A9:C9"/>
    <mergeCell ref="A10:B10"/>
  </mergeCells>
  <pageMargins left="0.70866141732283472" right="0.11811023622047245" top="0.15748031496062992" bottom="0.15748031496062992" header="0.31496062992125984" footer="0.31496062992125984"/>
  <pageSetup paperSize="9" scale="8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workbookViewId="0">
      <selection activeCell="C5" sqref="C5"/>
    </sheetView>
  </sheetViews>
  <sheetFormatPr defaultRowHeight="15" x14ac:dyDescent="0.25"/>
  <cols>
    <col min="1" max="1" width="25.42578125" customWidth="1"/>
    <col min="2" max="2" width="49.28515625" customWidth="1"/>
    <col min="3" max="3" width="16.42578125" customWidth="1"/>
    <col min="4" max="4" width="15.140625" customWidth="1"/>
    <col min="5" max="6" width="11.28515625" customWidth="1"/>
    <col min="7" max="7" width="19" customWidth="1"/>
  </cols>
  <sheetData>
    <row r="1" spans="1:6" ht="15.75" x14ac:dyDescent="0.25">
      <c r="A1" s="61" t="s">
        <v>2</v>
      </c>
      <c r="B1" s="61"/>
      <c r="C1" s="61"/>
    </row>
    <row r="2" spans="1:6" ht="15.75" x14ac:dyDescent="0.25">
      <c r="A2" s="61" t="s">
        <v>3</v>
      </c>
      <c r="B2" s="61"/>
      <c r="C2" s="61"/>
    </row>
    <row r="3" spans="1:6" ht="15.75" x14ac:dyDescent="0.25">
      <c r="A3" s="61" t="s">
        <v>4</v>
      </c>
      <c r="B3" s="61"/>
      <c r="C3" s="61"/>
    </row>
    <row r="4" spans="1:6" ht="15.75" x14ac:dyDescent="0.25">
      <c r="A4" s="61" t="s">
        <v>115</v>
      </c>
      <c r="B4" s="61"/>
    </row>
    <row r="5" spans="1:6" ht="15.75" x14ac:dyDescent="0.25">
      <c r="A5" s="3"/>
      <c r="B5" s="3"/>
    </row>
    <row r="6" spans="1:6" ht="16.5" thickBot="1" x14ac:dyDescent="0.3">
      <c r="A6" s="3"/>
      <c r="B6" s="3"/>
      <c r="D6" s="1" t="s">
        <v>5</v>
      </c>
    </row>
    <row r="7" spans="1:6" x14ac:dyDescent="0.25">
      <c r="A7" s="4" t="s">
        <v>6</v>
      </c>
      <c r="B7" s="54" t="s">
        <v>7</v>
      </c>
      <c r="C7" s="57">
        <v>2024</v>
      </c>
      <c r="D7" s="57">
        <v>2023</v>
      </c>
      <c r="E7" s="57" t="s">
        <v>113</v>
      </c>
      <c r="F7" s="57" t="s">
        <v>114</v>
      </c>
    </row>
    <row r="8" spans="1:6" x14ac:dyDescent="0.25">
      <c r="A8" s="5" t="s">
        <v>9</v>
      </c>
      <c r="B8" s="55"/>
      <c r="C8" s="58"/>
      <c r="D8" s="58"/>
      <c r="E8" s="58"/>
      <c r="F8" s="58"/>
    </row>
    <row r="9" spans="1:6" x14ac:dyDescent="0.25">
      <c r="A9" s="5" t="s">
        <v>10</v>
      </c>
      <c r="B9" s="55"/>
      <c r="C9" s="58"/>
      <c r="D9" s="58"/>
      <c r="E9" s="58"/>
      <c r="F9" s="58"/>
    </row>
    <row r="10" spans="1:6" x14ac:dyDescent="0.25">
      <c r="A10" s="6"/>
      <c r="B10" s="56"/>
      <c r="C10" s="59"/>
      <c r="D10" s="59"/>
      <c r="E10" s="59"/>
      <c r="F10" s="59"/>
    </row>
    <row r="11" spans="1:6" x14ac:dyDescent="0.25">
      <c r="A11" s="7" t="s">
        <v>11</v>
      </c>
      <c r="B11" s="8" t="s">
        <v>12</v>
      </c>
      <c r="C11" s="9">
        <f>C12+C14+C16+C19+C26+C31+C41+C36</f>
        <v>23650.600000000006</v>
      </c>
      <c r="D11" s="9">
        <v>18539.2</v>
      </c>
      <c r="E11" s="9">
        <f>C11-D11</f>
        <v>5111.4000000000051</v>
      </c>
      <c r="F11" s="9">
        <f>C11/D11*100</f>
        <v>127.57076896521966</v>
      </c>
    </row>
    <row r="12" spans="1:6" x14ac:dyDescent="0.25">
      <c r="A12" s="10" t="s">
        <v>13</v>
      </c>
      <c r="B12" s="11" t="s">
        <v>14</v>
      </c>
      <c r="C12" s="12">
        <f>C13</f>
        <v>7636.4</v>
      </c>
      <c r="D12" s="12">
        <v>6069.1</v>
      </c>
      <c r="E12" s="9">
        <f t="shared" ref="E12:E64" si="0">C12-D12</f>
        <v>1567.2999999999993</v>
      </c>
      <c r="F12" s="9">
        <f t="shared" ref="F12:F64" si="1">C12/D12*100</f>
        <v>125.82425730338929</v>
      </c>
    </row>
    <row r="13" spans="1:6" x14ac:dyDescent="0.25">
      <c r="A13" s="13" t="s">
        <v>15</v>
      </c>
      <c r="B13" s="14" t="s">
        <v>16</v>
      </c>
      <c r="C13" s="15">
        <v>7636.4</v>
      </c>
      <c r="D13" s="15">
        <v>6069.1</v>
      </c>
      <c r="E13" s="9">
        <f t="shared" si="0"/>
        <v>1567.2999999999993</v>
      </c>
      <c r="F13" s="9">
        <f t="shared" si="1"/>
        <v>125.82425730338929</v>
      </c>
    </row>
    <row r="14" spans="1:6" ht="38.25" x14ac:dyDescent="0.25">
      <c r="A14" s="10" t="s">
        <v>17</v>
      </c>
      <c r="B14" s="16" t="s">
        <v>18</v>
      </c>
      <c r="C14" s="17">
        <f>C15</f>
        <v>4063.6</v>
      </c>
      <c r="D14" s="17">
        <v>4036.8</v>
      </c>
      <c r="E14" s="9">
        <f t="shared" si="0"/>
        <v>26.799999999999727</v>
      </c>
      <c r="F14" s="9">
        <f t="shared" si="1"/>
        <v>100.66389219183512</v>
      </c>
    </row>
    <row r="15" spans="1:6" ht="25.5" x14ac:dyDescent="0.25">
      <c r="A15" s="13" t="s">
        <v>19</v>
      </c>
      <c r="B15" s="14" t="s">
        <v>20</v>
      </c>
      <c r="C15" s="15">
        <v>4063.6</v>
      </c>
      <c r="D15" s="15">
        <v>4036.8</v>
      </c>
      <c r="E15" s="9">
        <f t="shared" si="0"/>
        <v>26.799999999999727</v>
      </c>
      <c r="F15" s="9">
        <f t="shared" si="1"/>
        <v>100.66389219183512</v>
      </c>
    </row>
    <row r="16" spans="1:6" x14ac:dyDescent="0.25">
      <c r="A16" s="10" t="s">
        <v>21</v>
      </c>
      <c r="B16" s="11" t="s">
        <v>22</v>
      </c>
      <c r="C16" s="12">
        <f>C17+C18</f>
        <v>3453.7</v>
      </c>
      <c r="D16" s="12">
        <v>2829.5</v>
      </c>
      <c r="E16" s="9">
        <f t="shared" si="0"/>
        <v>624.19999999999982</v>
      </c>
      <c r="F16" s="9">
        <f t="shared" si="1"/>
        <v>122.06043470577841</v>
      </c>
    </row>
    <row r="17" spans="1:6" x14ac:dyDescent="0.25">
      <c r="A17" s="13" t="s">
        <v>23</v>
      </c>
      <c r="B17" s="14" t="s">
        <v>24</v>
      </c>
      <c r="C17" s="15">
        <v>1374.5</v>
      </c>
      <c r="D17" s="15">
        <v>1223.9000000000001</v>
      </c>
      <c r="E17" s="9">
        <f t="shared" si="0"/>
        <v>150.59999999999991</v>
      </c>
      <c r="F17" s="9">
        <f t="shared" si="1"/>
        <v>112.30492687311053</v>
      </c>
    </row>
    <row r="18" spans="1:6" x14ac:dyDescent="0.25">
      <c r="A18" s="13" t="s">
        <v>25</v>
      </c>
      <c r="B18" s="14" t="s">
        <v>26</v>
      </c>
      <c r="C18" s="15">
        <v>2079.1999999999998</v>
      </c>
      <c r="D18" s="15">
        <v>1605.6</v>
      </c>
      <c r="E18" s="9">
        <f t="shared" si="0"/>
        <v>473.59999999999991</v>
      </c>
      <c r="F18" s="9">
        <f t="shared" si="1"/>
        <v>129.49676133532634</v>
      </c>
    </row>
    <row r="19" spans="1:6" ht="38.25" x14ac:dyDescent="0.25">
      <c r="A19" s="10" t="s">
        <v>27</v>
      </c>
      <c r="B19" s="16" t="s">
        <v>28</v>
      </c>
      <c r="C19" s="12">
        <f>SUM(C20:C25)</f>
        <v>3483.5</v>
      </c>
      <c r="D19" s="12">
        <v>2485.6</v>
      </c>
      <c r="E19" s="9">
        <f t="shared" si="0"/>
        <v>997.90000000000009</v>
      </c>
      <c r="F19" s="9">
        <f t="shared" si="1"/>
        <v>140.14724814934021</v>
      </c>
    </row>
    <row r="20" spans="1:6" ht="76.5" x14ac:dyDescent="0.25">
      <c r="A20" s="13" t="s">
        <v>29</v>
      </c>
      <c r="B20" s="18" t="s">
        <v>30</v>
      </c>
      <c r="C20" s="15">
        <v>56.7</v>
      </c>
      <c r="D20" s="15">
        <v>45.9</v>
      </c>
      <c r="E20" s="9">
        <f t="shared" si="0"/>
        <v>10.800000000000004</v>
      </c>
      <c r="F20" s="9">
        <f t="shared" si="1"/>
        <v>123.52941176470588</v>
      </c>
    </row>
    <row r="21" spans="1:6" ht="89.25" x14ac:dyDescent="0.25">
      <c r="A21" s="49" t="s">
        <v>101</v>
      </c>
      <c r="B21" s="18" t="s">
        <v>100</v>
      </c>
      <c r="C21" s="15">
        <v>0.5</v>
      </c>
      <c r="D21" s="15"/>
      <c r="E21" s="9">
        <f t="shared" si="0"/>
        <v>0.5</v>
      </c>
      <c r="F21" s="9"/>
    </row>
    <row r="22" spans="1:6" ht="76.5" x14ac:dyDescent="0.25">
      <c r="A22" s="13" t="s">
        <v>31</v>
      </c>
      <c r="B22" s="18" t="s">
        <v>30</v>
      </c>
      <c r="C22" s="15">
        <v>816.6</v>
      </c>
      <c r="D22" s="15">
        <v>770.2</v>
      </c>
      <c r="E22" s="9">
        <f t="shared" si="0"/>
        <v>46.399999999999977</v>
      </c>
      <c r="F22" s="9">
        <f t="shared" si="1"/>
        <v>106.0244092443521</v>
      </c>
    </row>
    <row r="23" spans="1:6" ht="38.25" x14ac:dyDescent="0.25">
      <c r="A23" s="13" t="s">
        <v>32</v>
      </c>
      <c r="B23" s="18" t="s">
        <v>33</v>
      </c>
      <c r="C23" s="15">
        <v>1002.1</v>
      </c>
      <c r="D23" s="15">
        <v>100</v>
      </c>
      <c r="E23" s="9">
        <f t="shared" si="0"/>
        <v>902.1</v>
      </c>
      <c r="F23" s="9">
        <f t="shared" si="1"/>
        <v>1002.1000000000001</v>
      </c>
    </row>
    <row r="24" spans="1:6" ht="25.5" x14ac:dyDescent="0.25">
      <c r="A24" s="13" t="s">
        <v>34</v>
      </c>
      <c r="B24" s="18" t="s">
        <v>35</v>
      </c>
      <c r="C24" s="15">
        <v>1567.9</v>
      </c>
      <c r="D24" s="15">
        <v>1569.5</v>
      </c>
      <c r="E24" s="9">
        <f t="shared" si="0"/>
        <v>-1.5999999999999091</v>
      </c>
      <c r="F24" s="9">
        <f t="shared" si="1"/>
        <v>99.898056705957316</v>
      </c>
    </row>
    <row r="25" spans="1:6" ht="25.5" x14ac:dyDescent="0.25">
      <c r="A25" s="13" t="s">
        <v>107</v>
      </c>
      <c r="B25" s="14" t="s">
        <v>36</v>
      </c>
      <c r="C25" s="15">
        <v>39.700000000000003</v>
      </c>
      <c r="D25" s="15"/>
      <c r="E25" s="9">
        <f t="shared" si="0"/>
        <v>39.700000000000003</v>
      </c>
      <c r="F25" s="9"/>
    </row>
    <row r="26" spans="1:6" ht="38.25" x14ac:dyDescent="0.25">
      <c r="A26" s="10" t="s">
        <v>37</v>
      </c>
      <c r="B26" s="19" t="s">
        <v>38</v>
      </c>
      <c r="C26" s="17">
        <f>SUM(C27:C30)</f>
        <v>1268.9000000000001</v>
      </c>
      <c r="D26" s="17">
        <v>1433.9</v>
      </c>
      <c r="E26" s="9">
        <f t="shared" si="0"/>
        <v>-165</v>
      </c>
      <c r="F26" s="9">
        <f t="shared" si="1"/>
        <v>88.492921403166193</v>
      </c>
    </row>
    <row r="27" spans="1:6" ht="38.25" x14ac:dyDescent="0.25">
      <c r="A27" s="20" t="s">
        <v>40</v>
      </c>
      <c r="B27" s="21" t="s">
        <v>38</v>
      </c>
      <c r="C27" s="15">
        <v>534.9</v>
      </c>
      <c r="D27" s="15">
        <v>450.2</v>
      </c>
      <c r="E27" s="9">
        <f t="shared" si="0"/>
        <v>84.699999999999989</v>
      </c>
      <c r="F27" s="9">
        <f t="shared" si="1"/>
        <v>118.81386050644159</v>
      </c>
    </row>
    <row r="28" spans="1:6" ht="38.25" x14ac:dyDescent="0.25">
      <c r="A28" s="20" t="s">
        <v>39</v>
      </c>
      <c r="B28" s="21" t="s">
        <v>38</v>
      </c>
      <c r="C28" s="15">
        <v>38.700000000000003</v>
      </c>
      <c r="D28" s="15">
        <v>59.7</v>
      </c>
      <c r="E28" s="9">
        <f t="shared" si="0"/>
        <v>-21</v>
      </c>
      <c r="F28" s="9">
        <f t="shared" si="1"/>
        <v>64.824120603015075</v>
      </c>
    </row>
    <row r="29" spans="1:6" ht="38.25" x14ac:dyDescent="0.25">
      <c r="A29" s="20" t="s">
        <v>41</v>
      </c>
      <c r="B29" s="21" t="s">
        <v>38</v>
      </c>
      <c r="C29" s="15">
        <v>657.2</v>
      </c>
      <c r="D29" s="15">
        <v>729.5</v>
      </c>
      <c r="E29" s="9">
        <f t="shared" si="0"/>
        <v>-72.299999999999955</v>
      </c>
      <c r="F29" s="9">
        <f t="shared" si="1"/>
        <v>90.089102124742979</v>
      </c>
    </row>
    <row r="30" spans="1:6" ht="25.5" x14ac:dyDescent="0.25">
      <c r="A30" s="20" t="s">
        <v>93</v>
      </c>
      <c r="B30" s="21" t="s">
        <v>94</v>
      </c>
      <c r="C30" s="15">
        <v>38.1</v>
      </c>
      <c r="D30" s="15">
        <v>194.5</v>
      </c>
      <c r="E30" s="9">
        <f t="shared" si="0"/>
        <v>-156.4</v>
      </c>
      <c r="F30" s="9">
        <f t="shared" si="1"/>
        <v>19.588688946015427</v>
      </c>
    </row>
    <row r="31" spans="1:6" ht="25.5" x14ac:dyDescent="0.25">
      <c r="A31" s="10" t="s">
        <v>42</v>
      </c>
      <c r="B31" s="19" t="s">
        <v>43</v>
      </c>
      <c r="C31" s="12">
        <f>SUM(C32:C35)</f>
        <v>3642.6000000000004</v>
      </c>
      <c r="D31" s="12">
        <v>1496.2</v>
      </c>
      <c r="E31" s="9">
        <f t="shared" si="0"/>
        <v>2146.4000000000005</v>
      </c>
      <c r="F31" s="9">
        <f t="shared" si="1"/>
        <v>243.45675711803239</v>
      </c>
    </row>
    <row r="32" spans="1:6" ht="76.5" x14ac:dyDescent="0.25">
      <c r="A32" s="20" t="s">
        <v>44</v>
      </c>
      <c r="B32" s="22" t="s">
        <v>45</v>
      </c>
      <c r="C32" s="15">
        <v>0</v>
      </c>
      <c r="D32" s="15">
        <v>0.1</v>
      </c>
      <c r="E32" s="9">
        <f t="shared" si="0"/>
        <v>-0.1</v>
      </c>
      <c r="F32" s="9">
        <f t="shared" si="1"/>
        <v>0</v>
      </c>
    </row>
    <row r="33" spans="1:6" ht="76.5" x14ac:dyDescent="0.25">
      <c r="A33" s="20" t="s">
        <v>46</v>
      </c>
      <c r="B33" s="22" t="s">
        <v>47</v>
      </c>
      <c r="C33" s="15">
        <v>1054.4000000000001</v>
      </c>
      <c r="D33" s="15">
        <v>61.5</v>
      </c>
      <c r="E33" s="9">
        <f t="shared" si="0"/>
        <v>992.90000000000009</v>
      </c>
      <c r="F33" s="9"/>
    </row>
    <row r="34" spans="1:6" ht="76.5" x14ac:dyDescent="0.25">
      <c r="A34" s="20" t="s">
        <v>48</v>
      </c>
      <c r="B34" s="22" t="s">
        <v>49</v>
      </c>
      <c r="C34" s="15">
        <v>1076.2</v>
      </c>
      <c r="D34" s="15">
        <v>18</v>
      </c>
      <c r="E34" s="9">
        <f t="shared" si="0"/>
        <v>1058.2</v>
      </c>
      <c r="F34" s="9"/>
    </row>
    <row r="35" spans="1:6" ht="38.25" x14ac:dyDescent="0.25">
      <c r="A35" s="20" t="s">
        <v>50</v>
      </c>
      <c r="B35" s="23" t="s">
        <v>51</v>
      </c>
      <c r="C35" s="15">
        <v>1512</v>
      </c>
      <c r="D35" s="15">
        <v>1416.6</v>
      </c>
      <c r="E35" s="9">
        <f t="shared" si="0"/>
        <v>95.400000000000091</v>
      </c>
      <c r="F35" s="9">
        <f t="shared" si="1"/>
        <v>106.73443456162643</v>
      </c>
    </row>
    <row r="36" spans="1:6" x14ac:dyDescent="0.25">
      <c r="A36" s="24" t="s">
        <v>52</v>
      </c>
      <c r="B36" s="25" t="s">
        <v>53</v>
      </c>
      <c r="C36" s="17">
        <f>C38+C40+C39+C37</f>
        <v>3.9</v>
      </c>
      <c r="D36" s="17">
        <v>126.1</v>
      </c>
      <c r="E36" s="9">
        <f t="shared" si="0"/>
        <v>-122.19999999999999</v>
      </c>
      <c r="F36" s="9">
        <f t="shared" si="1"/>
        <v>3.0927835051546393</v>
      </c>
    </row>
    <row r="37" spans="1:6" ht="25.5" x14ac:dyDescent="0.25">
      <c r="A37" s="20" t="s">
        <v>54</v>
      </c>
      <c r="B37" s="23" t="s">
        <v>55</v>
      </c>
      <c r="C37" s="26">
        <v>0</v>
      </c>
      <c r="D37" s="26">
        <v>117.6</v>
      </c>
      <c r="E37" s="9">
        <f t="shared" si="0"/>
        <v>-117.6</v>
      </c>
      <c r="F37" s="9">
        <f t="shared" si="1"/>
        <v>0</v>
      </c>
    </row>
    <row r="38" spans="1:6" ht="63.75" x14ac:dyDescent="0.25">
      <c r="A38" s="20" t="s">
        <v>56</v>
      </c>
      <c r="B38" s="23" t="s">
        <v>57</v>
      </c>
      <c r="C38" s="26">
        <v>0</v>
      </c>
      <c r="D38" s="26">
        <v>3.5</v>
      </c>
      <c r="E38" s="9">
        <f t="shared" si="0"/>
        <v>-3.5</v>
      </c>
      <c r="F38" s="9">
        <f t="shared" si="1"/>
        <v>0</v>
      </c>
    </row>
    <row r="39" spans="1:6" ht="63.75" x14ac:dyDescent="0.25">
      <c r="A39" s="20" t="s">
        <v>104</v>
      </c>
      <c r="B39" s="23" t="s">
        <v>59</v>
      </c>
      <c r="C39" s="15">
        <v>1.9</v>
      </c>
      <c r="D39" s="15">
        <v>5</v>
      </c>
      <c r="E39" s="9">
        <f t="shared" si="0"/>
        <v>-3.1</v>
      </c>
      <c r="F39" s="9">
        <f t="shared" si="1"/>
        <v>38</v>
      </c>
    </row>
    <row r="40" spans="1:6" ht="63.75" x14ac:dyDescent="0.25">
      <c r="A40" s="20" t="s">
        <v>58</v>
      </c>
      <c r="B40" s="23" t="s">
        <v>59</v>
      </c>
      <c r="C40" s="15">
        <v>2</v>
      </c>
      <c r="D40" s="15"/>
      <c r="E40" s="9">
        <f t="shared" si="0"/>
        <v>2</v>
      </c>
      <c r="F40" s="9"/>
    </row>
    <row r="41" spans="1:6" x14ac:dyDescent="0.25">
      <c r="A41" s="10" t="s">
        <v>60</v>
      </c>
      <c r="B41" s="19" t="s">
        <v>61</v>
      </c>
      <c r="C41" s="17">
        <f>C42+C43+C44</f>
        <v>98</v>
      </c>
      <c r="D41" s="17">
        <v>62</v>
      </c>
      <c r="E41" s="9">
        <f t="shared" si="0"/>
        <v>36</v>
      </c>
      <c r="F41" s="9">
        <f t="shared" si="1"/>
        <v>158.06451612903226</v>
      </c>
    </row>
    <row r="42" spans="1:6" ht="25.5" x14ac:dyDescent="0.25">
      <c r="A42" s="20" t="s">
        <v>95</v>
      </c>
      <c r="B42" s="22" t="s">
        <v>96</v>
      </c>
      <c r="C42" s="26">
        <v>105</v>
      </c>
      <c r="D42" s="26">
        <v>62</v>
      </c>
      <c r="E42" s="9">
        <f t="shared" si="0"/>
        <v>43</v>
      </c>
      <c r="F42" s="9">
        <f t="shared" si="1"/>
        <v>169.35483870967744</v>
      </c>
    </row>
    <row r="43" spans="1:6" x14ac:dyDescent="0.25">
      <c r="A43" s="49" t="s">
        <v>112</v>
      </c>
      <c r="B43" s="22" t="s">
        <v>103</v>
      </c>
      <c r="C43" s="26">
        <v>-13</v>
      </c>
      <c r="D43" s="26"/>
      <c r="E43" s="9">
        <f t="shared" si="0"/>
        <v>-13</v>
      </c>
      <c r="F43" s="9"/>
    </row>
    <row r="44" spans="1:6" x14ac:dyDescent="0.25">
      <c r="A44" s="49" t="s">
        <v>111</v>
      </c>
      <c r="B44" s="22" t="s">
        <v>103</v>
      </c>
      <c r="C44" s="26">
        <v>6</v>
      </c>
      <c r="D44" s="26"/>
      <c r="E44" s="9">
        <f t="shared" si="0"/>
        <v>6</v>
      </c>
      <c r="F44" s="9"/>
    </row>
    <row r="45" spans="1:6" x14ac:dyDescent="0.25">
      <c r="A45" s="7" t="s">
        <v>62</v>
      </c>
      <c r="B45" s="8" t="s">
        <v>63</v>
      </c>
      <c r="C45" s="27">
        <f>C46</f>
        <v>279348.3</v>
      </c>
      <c r="D45" s="27">
        <v>64478.2</v>
      </c>
      <c r="E45" s="9">
        <f t="shared" si="0"/>
        <v>214870.09999999998</v>
      </c>
      <c r="F45" s="9">
        <f t="shared" si="1"/>
        <v>433.24456948239867</v>
      </c>
    </row>
    <row r="46" spans="1:6" ht="25.5" x14ac:dyDescent="0.25">
      <c r="A46" s="7" t="s">
        <v>64</v>
      </c>
      <c r="B46" s="8" t="s">
        <v>65</v>
      </c>
      <c r="C46" s="27">
        <f>C47+C50+C57+C60</f>
        <v>279348.3</v>
      </c>
      <c r="D46" s="27">
        <v>64478.2</v>
      </c>
      <c r="E46" s="9">
        <f t="shared" si="0"/>
        <v>214870.09999999998</v>
      </c>
      <c r="F46" s="9">
        <f t="shared" si="1"/>
        <v>433.24456948239867</v>
      </c>
    </row>
    <row r="47" spans="1:6" ht="25.5" x14ac:dyDescent="0.25">
      <c r="A47" s="24" t="s">
        <v>66</v>
      </c>
      <c r="B47" s="28" t="s">
        <v>67</v>
      </c>
      <c r="C47" s="29">
        <f>SUM(C48:C49)</f>
        <v>27257.199999999997</v>
      </c>
      <c r="D47" s="29">
        <v>10594.3</v>
      </c>
      <c r="E47" s="9">
        <f t="shared" si="0"/>
        <v>16662.899999999998</v>
      </c>
      <c r="F47" s="9">
        <f t="shared" si="1"/>
        <v>257.2817458444635</v>
      </c>
    </row>
    <row r="48" spans="1:6" ht="25.5" x14ac:dyDescent="0.25">
      <c r="A48" s="13" t="s">
        <v>68</v>
      </c>
      <c r="B48" s="30" t="s">
        <v>69</v>
      </c>
      <c r="C48" s="31">
        <v>9073.6</v>
      </c>
      <c r="D48" s="31"/>
      <c r="E48" s="9">
        <f t="shared" si="0"/>
        <v>9073.6</v>
      </c>
      <c r="F48" s="9"/>
    </row>
    <row r="49" spans="1:7" x14ac:dyDescent="0.25">
      <c r="A49" s="13" t="s">
        <v>97</v>
      </c>
      <c r="B49" s="30" t="s">
        <v>70</v>
      </c>
      <c r="C49" s="31">
        <v>18183.599999999999</v>
      </c>
      <c r="D49" s="31"/>
      <c r="E49" s="9">
        <f t="shared" si="0"/>
        <v>18183.599999999999</v>
      </c>
      <c r="F49" s="9"/>
      <c r="G49" s="53"/>
    </row>
    <row r="50" spans="1:7" ht="25.5" x14ac:dyDescent="0.25">
      <c r="A50" s="24" t="s">
        <v>71</v>
      </c>
      <c r="B50" s="32" t="s">
        <v>72</v>
      </c>
      <c r="C50" s="33">
        <f>C51+C55+C56+C52+C53+C54</f>
        <v>214678.9</v>
      </c>
      <c r="D50" s="33">
        <v>16417.599999999999</v>
      </c>
      <c r="E50" s="9">
        <f t="shared" si="0"/>
        <v>198261.3</v>
      </c>
      <c r="F50" s="9">
        <f t="shared" si="1"/>
        <v>1307.6143894357276</v>
      </c>
      <c r="G50" s="53"/>
    </row>
    <row r="51" spans="1:7" ht="38.25" x14ac:dyDescent="0.25">
      <c r="A51" s="20" t="s">
        <v>98</v>
      </c>
      <c r="B51" s="34" t="s">
        <v>99</v>
      </c>
      <c r="C51" s="35">
        <v>15324.8</v>
      </c>
      <c r="D51" s="35"/>
      <c r="E51" s="9">
        <f t="shared" si="0"/>
        <v>15324.8</v>
      </c>
      <c r="F51" s="9"/>
    </row>
    <row r="52" spans="1:7" ht="38.25" x14ac:dyDescent="0.25">
      <c r="A52" s="20" t="s">
        <v>105</v>
      </c>
      <c r="B52" s="34" t="s">
        <v>102</v>
      </c>
      <c r="C52" s="35">
        <v>64589</v>
      </c>
      <c r="D52" s="35"/>
      <c r="E52" s="9">
        <f t="shared" si="0"/>
        <v>64589</v>
      </c>
      <c r="F52" s="9"/>
      <c r="G52" s="53"/>
    </row>
    <row r="53" spans="1:7" ht="38.25" x14ac:dyDescent="0.25">
      <c r="A53" s="20" t="s">
        <v>106</v>
      </c>
      <c r="B53" s="34" t="s">
        <v>108</v>
      </c>
      <c r="C53" s="35">
        <v>37673.1</v>
      </c>
      <c r="D53" s="35"/>
      <c r="E53" s="9">
        <f t="shared" si="0"/>
        <v>37673.1</v>
      </c>
      <c r="F53" s="9"/>
    </row>
    <row r="54" spans="1:7" ht="63.75" x14ac:dyDescent="0.25">
      <c r="A54" s="20" t="s">
        <v>109</v>
      </c>
      <c r="B54" s="34" t="s">
        <v>110</v>
      </c>
      <c r="C54" s="35">
        <v>8915.7999999999993</v>
      </c>
      <c r="D54" s="35"/>
      <c r="E54" s="9">
        <f t="shared" si="0"/>
        <v>8915.7999999999993</v>
      </c>
      <c r="F54" s="9"/>
    </row>
    <row r="55" spans="1:7" ht="38.25" x14ac:dyDescent="0.25">
      <c r="A55" s="20" t="s">
        <v>73</v>
      </c>
      <c r="B55" s="34" t="s">
        <v>74</v>
      </c>
      <c r="C55" s="35">
        <v>56837.3</v>
      </c>
      <c r="D55" s="35"/>
      <c r="E55" s="9">
        <f t="shared" si="0"/>
        <v>56837.3</v>
      </c>
      <c r="F55" s="9"/>
    </row>
    <row r="56" spans="1:7" x14ac:dyDescent="0.25">
      <c r="A56" s="13" t="s">
        <v>75</v>
      </c>
      <c r="B56" s="30" t="s">
        <v>76</v>
      </c>
      <c r="C56" s="36">
        <v>31338.9</v>
      </c>
      <c r="D56" s="36"/>
      <c r="E56" s="9">
        <f t="shared" si="0"/>
        <v>31338.9</v>
      </c>
      <c r="F56" s="9"/>
    </row>
    <row r="57" spans="1:7" ht="25.5" x14ac:dyDescent="0.25">
      <c r="A57" s="24" t="s">
        <v>77</v>
      </c>
      <c r="B57" s="32" t="s">
        <v>78</v>
      </c>
      <c r="C57" s="33">
        <f>C59+C58</f>
        <v>920.1</v>
      </c>
      <c r="D57" s="33">
        <v>978.3</v>
      </c>
      <c r="E57" s="9">
        <f t="shared" si="0"/>
        <v>-58.199999999999932</v>
      </c>
      <c r="F57" s="9">
        <f t="shared" si="1"/>
        <v>94.050904630481455</v>
      </c>
      <c r="G57" s="53"/>
    </row>
    <row r="58" spans="1:7" ht="38.25" x14ac:dyDescent="0.25">
      <c r="A58" s="20" t="s">
        <v>79</v>
      </c>
      <c r="B58" s="34" t="s">
        <v>80</v>
      </c>
      <c r="C58" s="35">
        <v>1.9</v>
      </c>
      <c r="D58" s="35"/>
      <c r="E58" s="9">
        <f t="shared" si="0"/>
        <v>1.9</v>
      </c>
      <c r="F58" s="9"/>
    </row>
    <row r="59" spans="1:7" ht="38.25" x14ac:dyDescent="0.25">
      <c r="A59" s="38" t="s">
        <v>81</v>
      </c>
      <c r="B59" s="39" t="s">
        <v>82</v>
      </c>
      <c r="C59" s="36">
        <v>918.2</v>
      </c>
      <c r="D59" s="36"/>
      <c r="E59" s="9">
        <f t="shared" si="0"/>
        <v>918.2</v>
      </c>
      <c r="F59" s="9"/>
    </row>
    <row r="60" spans="1:7" x14ac:dyDescent="0.25">
      <c r="A60" s="40" t="s">
        <v>83</v>
      </c>
      <c r="B60" s="41" t="s">
        <v>84</v>
      </c>
      <c r="C60" s="42">
        <f>C61</f>
        <v>36492.1</v>
      </c>
      <c r="D60" s="42">
        <v>36488</v>
      </c>
      <c r="E60" s="9">
        <f t="shared" si="0"/>
        <v>4.0999999999985448</v>
      </c>
      <c r="F60" s="9">
        <f t="shared" si="1"/>
        <v>100.01123657092744</v>
      </c>
    </row>
    <row r="61" spans="1:7" ht="25.5" x14ac:dyDescent="0.25">
      <c r="A61" s="38" t="s">
        <v>85</v>
      </c>
      <c r="B61" s="44" t="s">
        <v>86</v>
      </c>
      <c r="C61" s="36">
        <v>36492.1</v>
      </c>
      <c r="D61" s="36"/>
      <c r="E61" s="9">
        <f t="shared" si="0"/>
        <v>36492.1</v>
      </c>
      <c r="F61" s="9"/>
    </row>
    <row r="62" spans="1:7" x14ac:dyDescent="0.25">
      <c r="A62" s="40" t="s">
        <v>87</v>
      </c>
      <c r="B62" s="45" t="s">
        <v>88</v>
      </c>
      <c r="C62" s="33">
        <f>C63</f>
        <v>0</v>
      </c>
      <c r="D62" s="33"/>
      <c r="E62" s="9">
        <f t="shared" si="0"/>
        <v>0</v>
      </c>
      <c r="F62" s="9"/>
    </row>
    <row r="63" spans="1:7" ht="25.5" x14ac:dyDescent="0.25">
      <c r="A63" s="38" t="s">
        <v>89</v>
      </c>
      <c r="B63" s="51" t="s">
        <v>90</v>
      </c>
      <c r="C63" s="36">
        <v>0</v>
      </c>
      <c r="D63" s="36"/>
      <c r="E63" s="9">
        <f t="shared" si="0"/>
        <v>0</v>
      </c>
      <c r="F63" s="9"/>
    </row>
    <row r="64" spans="1:7" ht="15.75" thickBot="1" x14ac:dyDescent="0.3">
      <c r="A64" s="46" t="s">
        <v>91</v>
      </c>
      <c r="B64" s="47" t="s">
        <v>92</v>
      </c>
      <c r="C64" s="48">
        <f>C45+C11</f>
        <v>302998.90000000002</v>
      </c>
      <c r="D64" s="48">
        <v>83017.399999999994</v>
      </c>
      <c r="E64" s="9">
        <f t="shared" si="0"/>
        <v>219981.50000000003</v>
      </c>
      <c r="F64" s="9">
        <f t="shared" si="1"/>
        <v>364.98240127973179</v>
      </c>
    </row>
    <row r="65" spans="5:5" x14ac:dyDescent="0.25">
      <c r="E65" s="52"/>
    </row>
  </sheetData>
  <mergeCells count="9">
    <mergeCell ref="D7:D10"/>
    <mergeCell ref="E7:E10"/>
    <mergeCell ref="F7:F10"/>
    <mergeCell ref="A1:C1"/>
    <mergeCell ref="A2:C2"/>
    <mergeCell ref="A3:C3"/>
    <mergeCell ref="A4:B4"/>
    <mergeCell ref="B7:B10"/>
    <mergeCell ref="C7:C10"/>
  </mergeCells>
  <pageMargins left="0.31496062992125984" right="0.11811023622047245" top="0.35433070866141736" bottom="0.15748031496062992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сравнение 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2025-01-24T08:07:33Z</cp:lastPrinted>
  <dcterms:created xsi:type="dcterms:W3CDTF">2023-04-04T05:42:30Z</dcterms:created>
  <dcterms:modified xsi:type="dcterms:W3CDTF">2025-01-24T08:07:36Z</dcterms:modified>
</cp:coreProperties>
</file>